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" windowWidth="14430" windowHeight="7110" activeTab="0"/>
  </bookViews>
  <sheets>
    <sheet name="保育所等整備交付金基金試算" sheetId="1" r:id="rId1"/>
    <sheet name="R01保育所等整備交付金バックデータ" sheetId="2" r:id="rId2"/>
  </sheets>
  <definedNames>
    <definedName name="_xlnm.Print_Area" localSheetId="0">'保育所等整備交付金基金試算'!$A$1:$F$42</definedName>
  </definedNames>
  <calcPr fullCalcOnLoad="1"/>
</workbook>
</file>

<file path=xl/sharedStrings.xml><?xml version="1.0" encoding="utf-8"?>
<sst xmlns="http://schemas.openxmlformats.org/spreadsheetml/2006/main" count="87" uniqueCount="78">
  <si>
    <t>基本単価</t>
  </si>
  <si>
    <t>設計料加算</t>
  </si>
  <si>
    <t>開設準備費加算</t>
  </si>
  <si>
    <t>定員</t>
  </si>
  <si>
    <t>項目</t>
  </si>
  <si>
    <t>定員20名以下</t>
  </si>
  <si>
    <t>定員21～30名</t>
  </si>
  <si>
    <t>定員31～40名</t>
  </si>
  <si>
    <t>定員41～70名</t>
  </si>
  <si>
    <t>定員71～100名</t>
  </si>
  <si>
    <t>定員101～130名</t>
  </si>
  <si>
    <t>定員131～160名</t>
  </si>
  <si>
    <t>定員161～190名</t>
  </si>
  <si>
    <t>定員191～220名</t>
  </si>
  <si>
    <t>定員221～250名</t>
  </si>
  <si>
    <t>定員251名以上</t>
  </si>
  <si>
    <t>土地借料補助加算</t>
  </si>
  <si>
    <t>特殊附帯工事</t>
  </si>
  <si>
    <t>開設準備加算と土地借料加算以外の基準額の計の５％</t>
  </si>
  <si>
    <t>単位：千円</t>
  </si>
  <si>
    <t>整備後の2・3号定員区分</t>
  </si>
  <si>
    <t>金額</t>
  </si>
  <si>
    <t>（子育て安心プラン採択＆緊急対策に基づく事業）</t>
  </si>
  <si>
    <t>子育て安心プラン＆緊急対策に基づく事業（都市部）</t>
  </si>
  <si>
    <t>なし</t>
  </si>
  <si>
    <t>解体撤去工事</t>
  </si>
  <si>
    <t>仮設施設整備</t>
  </si>
  <si>
    <t>平成３１年度保育所等整備交付金基準額表</t>
  </si>
  <si>
    <t>整備前の2・3号定員区分</t>
  </si>
  <si>
    <t>既存施設の工事にかかる定員÷整備前の定員×整備前の基準額</t>
  </si>
  <si>
    <t>整備区分</t>
  </si>
  <si>
    <t>①　基本単価</t>
  </si>
  <si>
    <t>②　特殊附帯工事</t>
  </si>
  <si>
    <t>③　設計料加算　　（①＋②）の５％</t>
  </si>
  <si>
    <t>④　開設準備費加算（増加定員×単価）</t>
  </si>
  <si>
    <t>⑤　土地借料補助加算</t>
  </si>
  <si>
    <t>補助上限額算定</t>
  </si>
  <si>
    <t>令和元年度　保育所等整備交付金</t>
  </si>
  <si>
    <t>施設名称</t>
  </si>
  <si>
    <t>補助率</t>
  </si>
  <si>
    <t>⑥　解体撤去工事</t>
  </si>
  <si>
    <t>⑦　仮設施設整備工事</t>
  </si>
  <si>
    <t>①　国負担額</t>
  </si>
  <si>
    <t>②　市負担額</t>
  </si>
  <si>
    <t>①×１／８</t>
  </si>
  <si>
    <t>Ａ　基本情報</t>
  </si>
  <si>
    <t>Ｂ　補助基準額</t>
  </si>
  <si>
    <t>Ｃ　補助上限額</t>
  </si>
  <si>
    <t>⑧　補助基準額　計</t>
  </si>
  <si>
    <t>補助上限額　計</t>
  </si>
  <si>
    <t>①･･･総事業費</t>
  </si>
  <si>
    <t>②･･･その他の収入</t>
  </si>
  <si>
    <t>③･･･①－②</t>
  </si>
  <si>
    <t>⑤･･･③と④を比較して低い方の額</t>
  </si>
  <si>
    <t>整備後の2・3号定員</t>
  </si>
  <si>
    <t>整備前の2・3号定員</t>
  </si>
  <si>
    <t>増加する2・3号定員</t>
  </si>
  <si>
    <t>工事にかかる2・3号定員</t>
  </si>
  <si>
    <t>既存施設の工事にかかる2・.3定員</t>
  </si>
  <si>
    <t>整備後の１号定員</t>
  </si>
  <si>
    <t>あり</t>
  </si>
  <si>
    <t>⑦･･･⑥×２／３(千円未満切り捨て)</t>
  </si>
  <si>
    <t>Ａ⑦とＢ⑧を比較して低い方の金額</t>
  </si>
  <si>
    <t>④･･･補助対象経費の合計</t>
  </si>
  <si>
    <t>⑥･･･⑤×保育所機能部分にかかる事業費(定員按分)</t>
  </si>
  <si>
    <t>算出方法・・・太枠部分に数値を入力、またはドロップダウンリスト▼から選択</t>
  </si>
  <si>
    <t>事業者名</t>
  </si>
  <si>
    <t>□創設　□増築　□増改築　□大規模修繕</t>
  </si>
  <si>
    <t>国2/3：市1/12：事業者1/4</t>
  </si>
  <si>
    <t>定員71～100名</t>
  </si>
  <si>
    <t>定員101～130名</t>
  </si>
  <si>
    <t>定員131～160名</t>
  </si>
  <si>
    <t>定員161～190名</t>
  </si>
  <si>
    <t>定員191～220名</t>
  </si>
  <si>
    <t>定員221～250名</t>
  </si>
  <si>
    <t>0名</t>
  </si>
  <si>
    <t>施設種別</t>
  </si>
  <si>
    <t>□保育所
□認定こども園【□幼保連携型・□保育所型・□幼稚園型】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</si>
</sst>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千円&quot;"/>
    <numFmt numFmtId="177" formatCode="#,##0_ "/>
    <numFmt numFmtId="178" formatCode="#,##0_ &quot;円&quot;"/>
    <numFmt numFmtId="179" formatCode="#,##0_ &quot;名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ｺﾞｼｯｸM"/>
      <family val="3"/>
    </font>
    <font>
      <sz val="11"/>
      <color indexed="8"/>
      <name val="HGSｺﾞｼｯｸM"/>
      <family val="3"/>
    </font>
    <font>
      <i/>
      <sz val="10"/>
      <color indexed="8"/>
      <name val="HGSｺﾞｼｯｸM"/>
      <family val="3"/>
    </font>
    <font>
      <sz val="9"/>
      <color indexed="8"/>
      <name val="HGSｺﾞｼｯｸ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sz val="14"/>
      <color theme="1"/>
      <name val="HGSｺﾞｼｯｸM"/>
      <family val="3"/>
    </font>
    <font>
      <i/>
      <sz val="10"/>
      <color theme="1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dotted"/>
      <right/>
      <top style="thin"/>
      <bottom style="thin"/>
    </border>
    <border>
      <left/>
      <right style="thin"/>
      <top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1" fillId="13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shrinkToFit="1"/>
      <protection/>
    </xf>
    <xf numFmtId="176" fontId="41" fillId="0" borderId="10" xfId="0" applyNumberFormat="1" applyFont="1" applyFill="1" applyBorder="1" applyAlignment="1" applyProtection="1">
      <alignment vertical="center" shrinkToFit="1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176" fontId="41" fillId="0" borderId="11" xfId="0" applyNumberFormat="1" applyFont="1" applyFill="1" applyBorder="1" applyAlignment="1" applyProtection="1">
      <alignment vertical="center" shrinkToFit="1"/>
      <protection/>
    </xf>
    <xf numFmtId="0" fontId="41" fillId="0" borderId="0" xfId="0" applyFont="1" applyBorder="1" applyAlignment="1" applyProtection="1">
      <alignment vertical="center"/>
      <protection/>
    </xf>
    <xf numFmtId="38" fontId="41" fillId="0" borderId="0" xfId="48" applyFont="1" applyBorder="1" applyAlignment="1" applyProtection="1">
      <alignment vertical="center" shrinkToFit="1"/>
      <protection/>
    </xf>
    <xf numFmtId="0" fontId="41" fillId="0" borderId="12" xfId="0" applyFont="1" applyBorder="1" applyAlignment="1" applyProtection="1">
      <alignment vertical="center"/>
      <protection/>
    </xf>
    <xf numFmtId="176" fontId="41" fillId="0" borderId="10" xfId="0" applyNumberFormat="1" applyFont="1" applyBorder="1" applyAlignment="1" applyProtection="1">
      <alignment vertical="center"/>
      <protection/>
    </xf>
    <xf numFmtId="176" fontId="41" fillId="0" borderId="10" xfId="48" applyNumberFormat="1" applyFont="1" applyBorder="1" applyAlignment="1" applyProtection="1">
      <alignment vertical="center" shrinkToFit="1"/>
      <protection/>
    </xf>
    <xf numFmtId="176" fontId="41" fillId="33" borderId="10" xfId="48" applyNumberFormat="1" applyFont="1" applyFill="1" applyBorder="1" applyAlignment="1" applyProtection="1">
      <alignment vertical="center" shrinkToFit="1"/>
      <protection/>
    </xf>
    <xf numFmtId="0" fontId="41" fillId="0" borderId="0" xfId="0" applyFont="1" applyAlignment="1" applyProtection="1">
      <alignment horizontal="right" vertical="center" shrinkToFit="1"/>
      <protection/>
    </xf>
    <xf numFmtId="0" fontId="41" fillId="13" borderId="12" xfId="0" applyFont="1" applyFill="1" applyBorder="1" applyAlignment="1" applyProtection="1">
      <alignment vertical="center"/>
      <protection/>
    </xf>
    <xf numFmtId="0" fontId="41" fillId="13" borderId="13" xfId="0" applyFont="1" applyFill="1" applyBorder="1" applyAlignment="1" applyProtection="1">
      <alignment vertical="center"/>
      <protection/>
    </xf>
    <xf numFmtId="0" fontId="41" fillId="13" borderId="14" xfId="0" applyFont="1" applyFill="1" applyBorder="1" applyAlignment="1" applyProtection="1">
      <alignment vertical="center"/>
      <protection/>
    </xf>
    <xf numFmtId="0" fontId="41" fillId="13" borderId="13" xfId="0" applyFont="1" applyFill="1" applyBorder="1" applyAlignment="1" applyProtection="1">
      <alignment horizontal="center" vertical="center"/>
      <protection/>
    </xf>
    <xf numFmtId="0" fontId="41" fillId="13" borderId="13" xfId="0" applyFont="1" applyFill="1" applyBorder="1" applyAlignment="1" applyProtection="1">
      <alignment horizontal="center" vertical="center" shrinkToFit="1"/>
      <protection/>
    </xf>
    <xf numFmtId="0" fontId="41" fillId="13" borderId="11" xfId="0" applyFont="1" applyFill="1" applyBorder="1" applyAlignment="1" applyProtection="1">
      <alignment horizontal="center" vertical="center"/>
      <protection/>
    </xf>
    <xf numFmtId="179" fontId="41" fillId="0" borderId="15" xfId="0" applyNumberFormat="1" applyFont="1" applyBorder="1" applyAlignment="1" applyProtection="1">
      <alignment horizontal="right" vertical="center"/>
      <protection locked="0"/>
    </xf>
    <xf numFmtId="179" fontId="41" fillId="0" borderId="16" xfId="0" applyNumberFormat="1" applyFont="1" applyBorder="1" applyAlignment="1" applyProtection="1">
      <alignment vertical="center"/>
      <protection locked="0"/>
    </xf>
    <xf numFmtId="179" fontId="41" fillId="0" borderId="17" xfId="0" applyNumberFormat="1" applyFont="1" applyBorder="1" applyAlignment="1" applyProtection="1">
      <alignment horizontal="right" vertical="center"/>
      <protection locked="0"/>
    </xf>
    <xf numFmtId="179" fontId="41" fillId="0" borderId="15" xfId="0" applyNumberFormat="1" applyFont="1" applyBorder="1" applyAlignment="1" applyProtection="1">
      <alignment vertical="center" shrinkToFit="1"/>
      <protection locked="0"/>
    </xf>
    <xf numFmtId="179" fontId="41" fillId="0" borderId="15" xfId="0" applyNumberFormat="1" applyFont="1" applyBorder="1" applyAlignment="1" applyProtection="1">
      <alignment vertical="center"/>
      <protection locked="0"/>
    </xf>
    <xf numFmtId="179" fontId="41" fillId="0" borderId="16" xfId="0" applyNumberFormat="1" applyFont="1" applyBorder="1" applyAlignment="1" applyProtection="1">
      <alignment vertical="center" shrinkToFit="1"/>
      <protection locked="0"/>
    </xf>
    <xf numFmtId="176" fontId="41" fillId="0" borderId="14" xfId="0" applyNumberFormat="1" applyFont="1" applyBorder="1" applyAlignment="1" applyProtection="1">
      <alignment horizontal="right" vertical="center" shrinkToFit="1"/>
      <protection/>
    </xf>
    <xf numFmtId="0" fontId="41" fillId="0" borderId="18" xfId="0" applyNumberFormat="1" applyFont="1" applyFill="1" applyBorder="1" applyAlignment="1" applyProtection="1">
      <alignment horizontal="center" vertical="center" shrinkToFit="1"/>
      <protection/>
    </xf>
    <xf numFmtId="0" fontId="41" fillId="6" borderId="19" xfId="0" applyFont="1" applyFill="1" applyBorder="1" applyAlignment="1" applyProtection="1">
      <alignment horizontal="center" vertical="center"/>
      <protection locked="0"/>
    </xf>
    <xf numFmtId="0" fontId="41" fillId="6" borderId="20" xfId="0" applyFont="1" applyFill="1" applyBorder="1" applyAlignment="1" applyProtection="1">
      <alignment horizontal="center" vertical="center"/>
      <protection locked="0"/>
    </xf>
    <xf numFmtId="0" fontId="41" fillId="6" borderId="21" xfId="0" applyFont="1" applyFill="1" applyBorder="1" applyAlignment="1" applyProtection="1">
      <alignment horizontal="center" vertical="center"/>
      <protection locked="0"/>
    </xf>
    <xf numFmtId="0" fontId="41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41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41" fillId="13" borderId="12" xfId="0" applyFont="1" applyFill="1" applyBorder="1" applyAlignment="1" applyProtection="1">
      <alignment horizontal="center" vertical="center"/>
      <protection/>
    </xf>
    <xf numFmtId="0" fontId="41" fillId="13" borderId="14" xfId="0" applyFont="1" applyFill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left" vertical="center"/>
      <protection locked="0"/>
    </xf>
    <xf numFmtId="0" fontId="41" fillId="0" borderId="13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22" xfId="0" applyFont="1" applyBorder="1" applyAlignment="1" applyProtection="1">
      <alignment horizontal="left" vertical="center"/>
      <protection locked="0"/>
    </xf>
    <xf numFmtId="0" fontId="41" fillId="0" borderId="23" xfId="0" applyFont="1" applyBorder="1" applyAlignment="1" applyProtection="1">
      <alignment horizontal="left" vertical="center"/>
      <protection locked="0"/>
    </xf>
    <xf numFmtId="178" fontId="41" fillId="0" borderId="0" xfId="48" applyNumberFormat="1" applyFont="1" applyBorder="1" applyAlignment="1" applyProtection="1">
      <alignment vertical="center" shrinkToFit="1"/>
      <protection/>
    </xf>
    <xf numFmtId="178" fontId="41" fillId="0" borderId="24" xfId="48" applyNumberFormat="1" applyFont="1" applyBorder="1" applyAlignment="1" applyProtection="1">
      <alignment vertical="center" shrinkToFit="1"/>
      <protection/>
    </xf>
    <xf numFmtId="0" fontId="41" fillId="13" borderId="12" xfId="0" applyFont="1" applyFill="1" applyBorder="1" applyAlignment="1" applyProtection="1">
      <alignment vertical="center"/>
      <protection/>
    </xf>
    <xf numFmtId="0" fontId="41" fillId="13" borderId="13" xfId="0" applyFont="1" applyFill="1" applyBorder="1" applyAlignment="1" applyProtection="1">
      <alignment vertical="center"/>
      <protection/>
    </xf>
    <xf numFmtId="0" fontId="41" fillId="13" borderId="25" xfId="0" applyFont="1" applyFill="1" applyBorder="1" applyAlignment="1" applyProtection="1">
      <alignment vertical="center"/>
      <protection/>
    </xf>
    <xf numFmtId="0" fontId="41" fillId="13" borderId="14" xfId="0" applyFont="1" applyFill="1" applyBorder="1" applyAlignment="1" applyProtection="1">
      <alignment vertical="center"/>
      <protection/>
    </xf>
    <xf numFmtId="178" fontId="41" fillId="0" borderId="26" xfId="48" applyNumberFormat="1" applyFont="1" applyBorder="1" applyAlignment="1" applyProtection="1">
      <alignment vertical="center" shrinkToFit="1"/>
      <protection/>
    </xf>
    <xf numFmtId="178" fontId="41" fillId="0" borderId="27" xfId="48" applyNumberFormat="1" applyFont="1" applyBorder="1" applyAlignment="1" applyProtection="1">
      <alignment vertical="center" shrinkToFit="1"/>
      <protection/>
    </xf>
    <xf numFmtId="178" fontId="41" fillId="0" borderId="28" xfId="48" applyNumberFormat="1" applyFont="1" applyBorder="1" applyAlignment="1" applyProtection="1">
      <alignment vertical="center" shrinkToFit="1"/>
      <protection/>
    </xf>
    <xf numFmtId="178" fontId="41" fillId="0" borderId="29" xfId="48" applyNumberFormat="1" applyFont="1" applyBorder="1" applyAlignment="1" applyProtection="1">
      <alignment vertical="center" shrinkToFit="1"/>
      <protection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13" xfId="0" applyFont="1" applyBorder="1" applyAlignment="1" applyProtection="1">
      <alignment horizontal="lef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178" fontId="41" fillId="0" borderId="30" xfId="48" applyNumberFormat="1" applyFont="1" applyBorder="1" applyAlignment="1" applyProtection="1">
      <alignment vertical="center" shrinkToFit="1"/>
      <protection/>
    </xf>
    <xf numFmtId="178" fontId="41" fillId="0" borderId="31" xfId="48" applyNumberFormat="1" applyFont="1" applyBorder="1" applyAlignment="1" applyProtection="1">
      <alignment vertical="center" shrinkToFit="1"/>
      <protection/>
    </xf>
    <xf numFmtId="178" fontId="41" fillId="0" borderId="10" xfId="48" applyNumberFormat="1" applyFont="1" applyBorder="1" applyAlignment="1" applyProtection="1">
      <alignment horizontal="right" vertical="center" shrinkToFit="1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vertical="center"/>
      <protection/>
    </xf>
    <xf numFmtId="0" fontId="41" fillId="0" borderId="14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1" fillId="13" borderId="10" xfId="0" applyFont="1" applyFill="1" applyBorder="1" applyAlignment="1" applyProtection="1">
      <alignment horizontal="center" vertical="center" shrinkToFit="1"/>
      <protection/>
    </xf>
    <xf numFmtId="0" fontId="41" fillId="13" borderId="12" xfId="0" applyFont="1" applyFill="1" applyBorder="1" applyAlignment="1" applyProtection="1">
      <alignment horizontal="center" vertical="center" shrinkToFit="1"/>
      <protection/>
    </xf>
    <xf numFmtId="0" fontId="41" fillId="0" borderId="12" xfId="0" applyFont="1" applyBorder="1" applyAlignment="1" applyProtection="1">
      <alignment horizontal="left" vertical="center" wrapText="1"/>
      <protection/>
    </xf>
    <xf numFmtId="0" fontId="41" fillId="0" borderId="13" xfId="0" applyFont="1" applyBorder="1" applyAlignment="1" applyProtection="1">
      <alignment horizontal="left" vertical="center" wrapText="1"/>
      <protection/>
    </xf>
    <xf numFmtId="0" fontId="41" fillId="13" borderId="13" xfId="0" applyFont="1" applyFill="1" applyBorder="1" applyAlignment="1" applyProtection="1">
      <alignment horizontal="center" vertical="center" shrinkToFit="1"/>
      <protection/>
    </xf>
    <xf numFmtId="0" fontId="41" fillId="13" borderId="10" xfId="0" applyFont="1" applyFill="1" applyBorder="1" applyAlignment="1" applyProtection="1">
      <alignment horizontal="center" vertical="center"/>
      <protection/>
    </xf>
    <xf numFmtId="0" fontId="41" fillId="13" borderId="18" xfId="0" applyFont="1" applyFill="1" applyBorder="1" applyAlignment="1" applyProtection="1">
      <alignment horizontal="center" vertical="center"/>
      <protection/>
    </xf>
    <xf numFmtId="178" fontId="41" fillId="0" borderId="25" xfId="48" applyNumberFormat="1" applyFont="1" applyBorder="1" applyAlignment="1" applyProtection="1">
      <alignment horizontal="right" vertical="center" shrinkToFit="1"/>
      <protection/>
    </xf>
    <xf numFmtId="178" fontId="41" fillId="0" borderId="33" xfId="48" applyNumberFormat="1" applyFont="1" applyBorder="1" applyAlignment="1" applyProtection="1">
      <alignment horizontal="right" vertical="center" shrinkToFit="1"/>
      <protection/>
    </xf>
    <xf numFmtId="178" fontId="41" fillId="0" borderId="13" xfId="48" applyNumberFormat="1" applyFont="1" applyBorder="1" applyAlignment="1" applyProtection="1">
      <alignment vertical="center" shrinkToFit="1"/>
      <protection/>
    </xf>
    <xf numFmtId="178" fontId="41" fillId="0" borderId="14" xfId="48" applyNumberFormat="1" applyFont="1" applyBorder="1" applyAlignment="1" applyProtection="1">
      <alignment vertical="center" shrinkToFit="1"/>
      <protection/>
    </xf>
    <xf numFmtId="0" fontId="41" fillId="0" borderId="12" xfId="0" applyFont="1" applyFill="1" applyBorder="1" applyAlignment="1" applyProtection="1">
      <alignment horizontal="left" vertical="center"/>
      <protection/>
    </xf>
    <xf numFmtId="0" fontId="41" fillId="0" borderId="13" xfId="0" applyFont="1" applyFill="1" applyBorder="1" applyAlignment="1" applyProtection="1">
      <alignment horizontal="left" vertical="center"/>
      <protection/>
    </xf>
    <xf numFmtId="0" fontId="41" fillId="0" borderId="33" xfId="0" applyFont="1" applyFill="1" applyBorder="1" applyAlignment="1" applyProtection="1">
      <alignment horizontal="left" vertical="center"/>
      <protection/>
    </xf>
    <xf numFmtId="0" fontId="41" fillId="0" borderId="12" xfId="0" applyFont="1" applyBorder="1" applyAlignment="1" applyProtection="1">
      <alignment vertical="center" shrinkToFit="1"/>
      <protection/>
    </xf>
    <xf numFmtId="0" fontId="41" fillId="0" borderId="34" xfId="0" applyFont="1" applyBorder="1" applyAlignment="1" applyProtection="1">
      <alignment vertical="center" shrinkToFit="1"/>
      <protection/>
    </xf>
    <xf numFmtId="0" fontId="41" fillId="0" borderId="35" xfId="0" applyFont="1" applyBorder="1" applyAlignment="1" applyProtection="1">
      <alignment vertical="center" shrinkToFit="1"/>
      <protection/>
    </xf>
    <xf numFmtId="0" fontId="41" fillId="0" borderId="25" xfId="0" applyFont="1" applyBorder="1" applyAlignment="1" applyProtection="1">
      <alignment vertical="center" shrinkToFit="1"/>
      <protection/>
    </xf>
    <xf numFmtId="0" fontId="44" fillId="0" borderId="36" xfId="0" applyFont="1" applyBorder="1" applyAlignment="1" applyProtection="1">
      <alignment horizontal="left" vertical="center" wrapText="1" shrinkToFit="1"/>
      <protection/>
    </xf>
    <xf numFmtId="0" fontId="44" fillId="0" borderId="37" xfId="0" applyFont="1" applyBorder="1" applyAlignment="1" applyProtection="1">
      <alignment horizontal="left" vertical="center" wrapText="1" shrinkToFit="1"/>
      <protection/>
    </xf>
    <xf numFmtId="177" fontId="0" fillId="0" borderId="18" xfId="0" applyNumberFormat="1" applyFont="1" applyBorder="1" applyAlignment="1">
      <alignment horizontal="center" vertical="center" wrapText="1"/>
    </xf>
    <xf numFmtId="177" fontId="0" fillId="0" borderId="38" xfId="0" applyNumberFormat="1" applyFont="1" applyBorder="1" applyAlignment="1">
      <alignment horizontal="center" vertical="center" wrapText="1"/>
    </xf>
    <xf numFmtId="177" fontId="0" fillId="0" borderId="39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2:I45"/>
  <sheetViews>
    <sheetView tabSelected="1" view="pageBreakPreview" zoomScaleNormal="85" zoomScaleSheetLayoutView="100" zoomScalePageLayoutView="0" workbookViewId="0" topLeftCell="A1">
      <selection activeCell="D5" sqref="D5"/>
    </sheetView>
  </sheetViews>
  <sheetFormatPr defaultColWidth="9.00390625" defaultRowHeight="18.75" customHeight="1"/>
  <cols>
    <col min="1" max="1" width="3.7109375" style="9" customWidth="1"/>
    <col min="2" max="2" width="19.00390625" style="9" customWidth="1"/>
    <col min="3" max="3" width="13.00390625" style="9" customWidth="1"/>
    <col min="4" max="4" width="19.57421875" style="9" customWidth="1"/>
    <col min="5" max="5" width="22.7109375" style="9" customWidth="1"/>
    <col min="6" max="6" width="16.28125" style="14" customWidth="1"/>
    <col min="7" max="7" width="6.00390625" style="9" customWidth="1"/>
    <col min="8" max="16384" width="9.00390625" style="9" customWidth="1"/>
  </cols>
  <sheetData>
    <row r="2" spans="2:6" ht="20.25" customHeight="1">
      <c r="B2" s="73" t="s">
        <v>37</v>
      </c>
      <c r="C2" s="73"/>
      <c r="D2" s="73"/>
      <c r="E2" s="73"/>
      <c r="F2" s="73"/>
    </row>
    <row r="3" spans="2:7" ht="20.25" customHeight="1">
      <c r="B3" s="73" t="s">
        <v>36</v>
      </c>
      <c r="C3" s="73"/>
      <c r="D3" s="73"/>
      <c r="E3" s="73"/>
      <c r="F3" s="73"/>
      <c r="G3" s="10"/>
    </row>
    <row r="4" spans="2:7" ht="18.75" customHeight="1">
      <c r="B4" s="11"/>
      <c r="C4" s="11"/>
      <c r="D4" s="11"/>
      <c r="E4" s="11"/>
      <c r="F4" s="11"/>
      <c r="G4" s="10"/>
    </row>
    <row r="5" spans="2:7" ht="18.75" customHeight="1">
      <c r="B5" s="12" t="s">
        <v>65</v>
      </c>
      <c r="C5" s="11"/>
      <c r="D5" s="11"/>
      <c r="E5" s="11"/>
      <c r="F5" s="11"/>
      <c r="G5" s="10"/>
    </row>
    <row r="6" spans="2:7" ht="18.75" customHeight="1">
      <c r="B6" s="11"/>
      <c r="C6" s="11"/>
      <c r="D6" s="11"/>
      <c r="E6" s="11"/>
      <c r="F6" s="11"/>
      <c r="G6" s="10"/>
    </row>
    <row r="7" spans="2:7" ht="18.75" customHeight="1">
      <c r="B7" s="12" t="s">
        <v>45</v>
      </c>
      <c r="C7" s="11"/>
      <c r="D7" s="11"/>
      <c r="E7" s="11"/>
      <c r="F7" s="11"/>
      <c r="G7" s="10"/>
    </row>
    <row r="8" spans="2:7" ht="18.75" customHeight="1">
      <c r="B8" s="44" t="s">
        <v>66</v>
      </c>
      <c r="C8" s="45"/>
      <c r="D8" s="46"/>
      <c r="E8" s="47"/>
      <c r="F8" s="48"/>
      <c r="G8" s="10"/>
    </row>
    <row r="9" spans="2:7" ht="18.75" customHeight="1">
      <c r="B9" s="44" t="s">
        <v>38</v>
      </c>
      <c r="C9" s="45"/>
      <c r="D9" s="46"/>
      <c r="E9" s="47"/>
      <c r="F9" s="48"/>
      <c r="G9" s="10"/>
    </row>
    <row r="10" spans="2:7" ht="31.5" customHeight="1">
      <c r="B10" s="44" t="s">
        <v>76</v>
      </c>
      <c r="C10" s="45"/>
      <c r="D10" s="61" t="s">
        <v>77</v>
      </c>
      <c r="E10" s="62"/>
      <c r="F10" s="63"/>
      <c r="G10" s="10"/>
    </row>
    <row r="11" spans="2:7" ht="18.75" customHeight="1">
      <c r="B11" s="44" t="s">
        <v>30</v>
      </c>
      <c r="C11" s="45"/>
      <c r="D11" s="46" t="s">
        <v>67</v>
      </c>
      <c r="E11" s="47"/>
      <c r="F11" s="48"/>
      <c r="G11" s="10"/>
    </row>
    <row r="12" spans="2:9" ht="18.75" customHeight="1" thickBot="1">
      <c r="B12" s="44" t="s">
        <v>39</v>
      </c>
      <c r="C12" s="45"/>
      <c r="D12" s="49" t="s">
        <v>68</v>
      </c>
      <c r="E12" s="47"/>
      <c r="F12" s="50"/>
      <c r="G12" s="10"/>
      <c r="I12" s="9" t="s">
        <v>75</v>
      </c>
    </row>
    <row r="13" spans="2:9" ht="18.75" customHeight="1" thickTop="1">
      <c r="B13" s="74" t="s">
        <v>28</v>
      </c>
      <c r="C13" s="75"/>
      <c r="D13" s="42"/>
      <c r="E13" s="28" t="s">
        <v>55</v>
      </c>
      <c r="F13" s="33"/>
      <c r="I13" s="9" t="s">
        <v>5</v>
      </c>
    </row>
    <row r="14" spans="2:9" ht="18.75" customHeight="1">
      <c r="B14" s="75" t="s">
        <v>20</v>
      </c>
      <c r="C14" s="78"/>
      <c r="D14" s="43"/>
      <c r="E14" s="28" t="s">
        <v>54</v>
      </c>
      <c r="F14" s="34"/>
      <c r="I14" s="9" t="s">
        <v>6</v>
      </c>
    </row>
    <row r="15" spans="2:9" ht="18.75" customHeight="1">
      <c r="B15" s="74" t="s">
        <v>58</v>
      </c>
      <c r="C15" s="75"/>
      <c r="D15" s="31"/>
      <c r="E15" s="29" t="s">
        <v>56</v>
      </c>
      <c r="F15" s="35"/>
      <c r="I15" s="9" t="s">
        <v>7</v>
      </c>
    </row>
    <row r="16" spans="2:9" ht="18.75" customHeight="1" thickBot="1">
      <c r="B16" s="79" t="s">
        <v>57</v>
      </c>
      <c r="C16" s="44"/>
      <c r="D16" s="32"/>
      <c r="E16" s="30" t="s">
        <v>59</v>
      </c>
      <c r="F16" s="36"/>
      <c r="I16" s="9" t="s">
        <v>8</v>
      </c>
    </row>
    <row r="17" spans="2:9" ht="18.75" customHeight="1" thickTop="1">
      <c r="B17" s="53" t="s">
        <v>50</v>
      </c>
      <c r="C17" s="54"/>
      <c r="D17" s="55"/>
      <c r="E17" s="57"/>
      <c r="F17" s="58"/>
      <c r="I17" s="9" t="s">
        <v>69</v>
      </c>
    </row>
    <row r="18" spans="2:9" ht="18.75" customHeight="1" thickBot="1">
      <c r="B18" s="53" t="s">
        <v>51</v>
      </c>
      <c r="C18" s="54"/>
      <c r="D18" s="54"/>
      <c r="E18" s="59"/>
      <c r="F18" s="60"/>
      <c r="I18" s="9" t="s">
        <v>70</v>
      </c>
    </row>
    <row r="19" spans="2:9" ht="18.75" customHeight="1" thickBot="1" thickTop="1">
      <c r="B19" s="53" t="s">
        <v>52</v>
      </c>
      <c r="C19" s="54"/>
      <c r="D19" s="56"/>
      <c r="E19" s="51">
        <f>+E17-E18</f>
        <v>0</v>
      </c>
      <c r="F19" s="52"/>
      <c r="I19" s="9" t="s">
        <v>71</v>
      </c>
    </row>
    <row r="20" spans="2:9" ht="18.75" customHeight="1" thickBot="1" thickTop="1">
      <c r="B20" s="53" t="s">
        <v>63</v>
      </c>
      <c r="C20" s="54"/>
      <c r="D20" s="54"/>
      <c r="E20" s="64"/>
      <c r="F20" s="65"/>
      <c r="I20" s="9" t="s">
        <v>72</v>
      </c>
    </row>
    <row r="21" spans="2:9" ht="18.75" customHeight="1" thickTop="1">
      <c r="B21" s="53" t="s">
        <v>53</v>
      </c>
      <c r="C21" s="54"/>
      <c r="D21" s="56"/>
      <c r="E21" s="81">
        <f>MIN(E19,E20)</f>
        <v>0</v>
      </c>
      <c r="F21" s="82"/>
      <c r="I21" s="9" t="s">
        <v>73</v>
      </c>
    </row>
    <row r="22" spans="2:9" ht="18.75" customHeight="1">
      <c r="B22" s="25" t="s">
        <v>64</v>
      </c>
      <c r="C22" s="26"/>
      <c r="D22" s="27"/>
      <c r="E22" s="66" t="e">
        <f>E21*F14/(F14+F16)</f>
        <v>#DIV/0!</v>
      </c>
      <c r="F22" s="66"/>
      <c r="I22" s="9" t="s">
        <v>74</v>
      </c>
    </row>
    <row r="23" spans="2:9" ht="18.75" customHeight="1">
      <c r="B23" s="53" t="s">
        <v>61</v>
      </c>
      <c r="C23" s="54"/>
      <c r="D23" s="56"/>
      <c r="E23" s="83" t="e">
        <f>ROUNDDOWN(E22*2/3,-3)</f>
        <v>#DIV/0!</v>
      </c>
      <c r="F23" s="84"/>
      <c r="I23" s="9" t="s">
        <v>15</v>
      </c>
    </row>
    <row r="27" spans="2:3" ht="18.75" customHeight="1">
      <c r="B27" s="9" t="s">
        <v>46</v>
      </c>
      <c r="C27" s="9" t="s">
        <v>22</v>
      </c>
    </row>
    <row r="28" spans="2:6" ht="18.75" customHeight="1">
      <c r="B28" s="79" t="s">
        <v>4</v>
      </c>
      <c r="C28" s="79"/>
      <c r="D28" s="79"/>
      <c r="E28" s="80"/>
      <c r="F28" s="13" t="s">
        <v>21</v>
      </c>
    </row>
    <row r="29" spans="2:6" ht="18.75" customHeight="1" thickBot="1">
      <c r="B29" s="76" t="s">
        <v>31</v>
      </c>
      <c r="C29" s="77"/>
      <c r="D29" s="77"/>
      <c r="E29" s="38">
        <f>D14</f>
        <v>0</v>
      </c>
      <c r="F29" s="37" t="e">
        <f>ROUNDDOWN(VLOOKUP(D14,'R01保育所等整備交付金バックデータ'!A4:H14,2,FALSE)*D16/F14,0)</f>
        <v>#N/A</v>
      </c>
    </row>
    <row r="30" spans="2:6" ht="18.75" customHeight="1">
      <c r="B30" s="76" t="s">
        <v>32</v>
      </c>
      <c r="C30" s="77"/>
      <c r="D30" s="77"/>
      <c r="E30" s="39" t="s">
        <v>60</v>
      </c>
      <c r="F30" s="37" t="e">
        <f>IF(E30="あり",VLOOKUP(D14,'R01保育所等整備交付金バックデータ'!A4:H14,3,FALSE),0)</f>
        <v>#N/A</v>
      </c>
    </row>
    <row r="31" spans="2:6" ht="18.75" customHeight="1">
      <c r="B31" s="76" t="s">
        <v>33</v>
      </c>
      <c r="C31" s="77"/>
      <c r="D31" s="77"/>
      <c r="E31" s="40" t="s">
        <v>60</v>
      </c>
      <c r="F31" s="37" t="e">
        <f>IF(E31="あり",(F29+F30)*0.05,0)</f>
        <v>#N/A</v>
      </c>
    </row>
    <row r="32" spans="2:6" ht="18.75" customHeight="1">
      <c r="B32" s="76" t="s">
        <v>34</v>
      </c>
      <c r="C32" s="77"/>
      <c r="D32" s="77"/>
      <c r="E32" s="40" t="s">
        <v>60</v>
      </c>
      <c r="F32" s="37" t="e">
        <f>IF(E32="あり",(VLOOKUP(D14,'R01保育所等整備交付金バックデータ'!A4:H14,5,FALSE))*F15,0)</f>
        <v>#N/A</v>
      </c>
    </row>
    <row r="33" spans="2:6" ht="18.75" customHeight="1">
      <c r="B33" s="76" t="s">
        <v>35</v>
      </c>
      <c r="C33" s="77"/>
      <c r="D33" s="77"/>
      <c r="E33" s="40" t="s">
        <v>60</v>
      </c>
      <c r="F33" s="37" t="e">
        <f>IF(E33="あり",VLOOKUP(D14,'R01保育所等整備交付金バックデータ'!A4:H14,6,FALSE),0)</f>
        <v>#N/A</v>
      </c>
    </row>
    <row r="34" spans="2:6" ht="18.75" customHeight="1">
      <c r="B34" s="88" t="s">
        <v>40</v>
      </c>
      <c r="C34" s="89"/>
      <c r="D34" s="92" t="s">
        <v>29</v>
      </c>
      <c r="E34" s="40" t="s">
        <v>24</v>
      </c>
      <c r="F34" s="37">
        <f>ROUNDDOWN(IF(E34="あり",VLOOKUP(D13,'R01保育所等整備交付金バックデータ'!A4:H14,7,FALSE)*D15/F13,0),0)</f>
        <v>0</v>
      </c>
    </row>
    <row r="35" spans="2:6" ht="18.75" customHeight="1" thickBot="1">
      <c r="B35" s="90" t="s">
        <v>41</v>
      </c>
      <c r="C35" s="91"/>
      <c r="D35" s="93"/>
      <c r="E35" s="41" t="s">
        <v>24</v>
      </c>
      <c r="F35" s="37">
        <f>ROUNDDOWN(IF(E35="あり",VLOOKUP(D13,'R01保育所等整備交付金バックデータ'!A4:H14,8,FALSE)*D15/F13,0),0)</f>
        <v>0</v>
      </c>
    </row>
    <row r="36" spans="2:6" ht="18.75" customHeight="1">
      <c r="B36" s="85" t="s">
        <v>48</v>
      </c>
      <c r="C36" s="86"/>
      <c r="D36" s="86"/>
      <c r="E36" s="87"/>
      <c r="F36" s="15" t="e">
        <f>SUM(F29:F35)</f>
        <v>#N/A</v>
      </c>
    </row>
    <row r="37" spans="2:6" ht="18.75" customHeight="1">
      <c r="B37" s="16"/>
      <c r="C37" s="16"/>
      <c r="D37" s="16"/>
      <c r="E37" s="16"/>
      <c r="F37" s="17"/>
    </row>
    <row r="38" spans="2:6" ht="18.75" customHeight="1">
      <c r="B38" s="18"/>
      <c r="C38" s="18"/>
      <c r="D38" s="18"/>
      <c r="E38" s="18"/>
      <c r="F38" s="19"/>
    </row>
    <row r="39" spans="2:6" ht="18.75" customHeight="1">
      <c r="B39" s="18" t="s">
        <v>47</v>
      </c>
      <c r="C39" s="18"/>
      <c r="D39" s="18"/>
      <c r="E39" s="18"/>
      <c r="F39" s="19"/>
    </row>
    <row r="40" spans="2:6" ht="18.75" customHeight="1">
      <c r="B40" s="20" t="s">
        <v>42</v>
      </c>
      <c r="C40" s="70" t="s">
        <v>62</v>
      </c>
      <c r="D40" s="71"/>
      <c r="E40" s="72"/>
      <c r="F40" s="21" t="e">
        <f>+ROUNDDOWN(MIN(E23,F36*1000),-3)/1000</f>
        <v>#N/A</v>
      </c>
    </row>
    <row r="41" spans="2:6" ht="18.75" customHeight="1">
      <c r="B41" s="20" t="s">
        <v>43</v>
      </c>
      <c r="C41" s="70" t="s">
        <v>44</v>
      </c>
      <c r="D41" s="71"/>
      <c r="E41" s="72"/>
      <c r="F41" s="22" t="e">
        <f>ROUNDDOWN(F40/8,)</f>
        <v>#N/A</v>
      </c>
    </row>
    <row r="42" spans="2:6" ht="18.75" customHeight="1">
      <c r="B42" s="67" t="s">
        <v>49</v>
      </c>
      <c r="C42" s="68"/>
      <c r="D42" s="68"/>
      <c r="E42" s="69"/>
      <c r="F42" s="23" t="e">
        <f>+F40+F41</f>
        <v>#N/A</v>
      </c>
    </row>
    <row r="43" spans="2:6" ht="18.75" customHeight="1">
      <c r="B43" s="18"/>
      <c r="C43" s="18"/>
      <c r="D43" s="18"/>
      <c r="E43" s="18"/>
      <c r="F43" s="19"/>
    </row>
    <row r="45" ht="18.75" customHeight="1">
      <c r="F45" s="24"/>
    </row>
  </sheetData>
  <sheetProtection/>
  <mergeCells count="42">
    <mergeCell ref="B31:D31"/>
    <mergeCell ref="B32:D32"/>
    <mergeCell ref="B33:D33"/>
    <mergeCell ref="B36:E36"/>
    <mergeCell ref="B34:C34"/>
    <mergeCell ref="B35:C35"/>
    <mergeCell ref="D34:D35"/>
    <mergeCell ref="B42:E42"/>
    <mergeCell ref="C40:E40"/>
    <mergeCell ref="C41:E41"/>
    <mergeCell ref="B2:F2"/>
    <mergeCell ref="B3:F3"/>
    <mergeCell ref="B13:C13"/>
    <mergeCell ref="B29:D29"/>
    <mergeCell ref="B30:D30"/>
    <mergeCell ref="B11:C11"/>
    <mergeCell ref="D11:F11"/>
    <mergeCell ref="B14:C14"/>
    <mergeCell ref="B16:C16"/>
    <mergeCell ref="B28:E28"/>
    <mergeCell ref="B15:C15"/>
    <mergeCell ref="E21:F21"/>
    <mergeCell ref="E23:F23"/>
    <mergeCell ref="B23:D23"/>
    <mergeCell ref="D9:F9"/>
    <mergeCell ref="E20:F20"/>
    <mergeCell ref="B20:D20"/>
    <mergeCell ref="B21:D21"/>
    <mergeCell ref="E22:F22"/>
    <mergeCell ref="B8:C8"/>
    <mergeCell ref="D8:F8"/>
    <mergeCell ref="B12:C12"/>
    <mergeCell ref="D12:F12"/>
    <mergeCell ref="E19:F19"/>
    <mergeCell ref="B17:D17"/>
    <mergeCell ref="B18:D18"/>
    <mergeCell ref="B19:D19"/>
    <mergeCell ref="B9:C9"/>
    <mergeCell ref="E17:F17"/>
    <mergeCell ref="E18:F18"/>
    <mergeCell ref="B10:C10"/>
    <mergeCell ref="D10:F10"/>
  </mergeCells>
  <dataValidations count="3">
    <dataValidation type="list" allowBlank="1" showInputMessage="1" showErrorMessage="1" sqref="E30:E35">
      <formula1>"あり,なし"</formula1>
    </dataValidation>
    <dataValidation showInputMessage="1" sqref="E29"/>
    <dataValidation type="list" showInputMessage="1" sqref="D13:D14">
      <formula1>$I$12:$I$23</formula1>
    </dataValidation>
  </dataValidations>
  <printOptions/>
  <pageMargins left="0.45" right="0.4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4"/>
  <sheetViews>
    <sheetView zoomScalePageLayoutView="0" workbookViewId="0" topLeftCell="A4">
      <selection activeCell="A4" sqref="A4:A14"/>
    </sheetView>
  </sheetViews>
  <sheetFormatPr defaultColWidth="9.00390625" defaultRowHeight="15"/>
  <cols>
    <col min="1" max="1" width="19.28125" style="1" customWidth="1"/>
    <col min="2" max="2" width="16.7109375" style="1" customWidth="1"/>
    <col min="3" max="3" width="17.421875" style="1" customWidth="1"/>
    <col min="4" max="4" width="16.28125" style="1" customWidth="1"/>
    <col min="5" max="5" width="20.28125" style="1" customWidth="1"/>
    <col min="6" max="6" width="21.140625" style="1" customWidth="1"/>
    <col min="7" max="8" width="13.8515625" style="1" customWidth="1"/>
    <col min="9" max="16384" width="9.00390625" style="1" customWidth="1"/>
  </cols>
  <sheetData>
    <row r="1" spans="1:8" ht="36" customHeight="1">
      <c r="A1" s="97" t="s">
        <v>27</v>
      </c>
      <c r="B1" s="97"/>
      <c r="C1" s="97"/>
      <c r="D1" s="97"/>
      <c r="E1" s="97"/>
      <c r="F1" s="97"/>
      <c r="G1" s="97"/>
      <c r="H1" s="97"/>
    </row>
    <row r="2" spans="1:8" ht="36" customHeight="1">
      <c r="A2" s="1" t="s">
        <v>23</v>
      </c>
      <c r="H2" s="1" t="s">
        <v>19</v>
      </c>
    </row>
    <row r="3" spans="1:8" ht="72" customHeight="1">
      <c r="A3" s="2" t="s">
        <v>3</v>
      </c>
      <c r="B3" s="3" t="s">
        <v>0</v>
      </c>
      <c r="C3" s="3" t="s">
        <v>17</v>
      </c>
      <c r="D3" s="3" t="s">
        <v>1</v>
      </c>
      <c r="E3" s="3" t="s">
        <v>2</v>
      </c>
      <c r="F3" s="3" t="s">
        <v>16</v>
      </c>
      <c r="G3" s="4" t="s">
        <v>25</v>
      </c>
      <c r="H3" s="5" t="s">
        <v>26</v>
      </c>
    </row>
    <row r="4" spans="1:8" ht="18.75" customHeight="1">
      <c r="A4" s="6" t="s">
        <v>5</v>
      </c>
      <c r="B4" s="7">
        <v>76700</v>
      </c>
      <c r="C4" s="7">
        <v>10560</v>
      </c>
      <c r="D4" s="94" t="s">
        <v>18</v>
      </c>
      <c r="E4" s="7">
        <v>36</v>
      </c>
      <c r="F4" s="7">
        <v>31000</v>
      </c>
      <c r="G4" s="8">
        <v>1535</v>
      </c>
      <c r="H4" s="8">
        <v>2734</v>
      </c>
    </row>
    <row r="5" spans="1:8" ht="18.75">
      <c r="A5" s="6" t="s">
        <v>6</v>
      </c>
      <c r="B5" s="7">
        <v>80400</v>
      </c>
      <c r="C5" s="7">
        <v>10560</v>
      </c>
      <c r="D5" s="95"/>
      <c r="E5" s="7">
        <v>27</v>
      </c>
      <c r="F5" s="7">
        <v>31000</v>
      </c>
      <c r="G5" s="8">
        <v>1740</v>
      </c>
      <c r="H5" s="8">
        <v>3336</v>
      </c>
    </row>
    <row r="6" spans="1:8" ht="18.75">
      <c r="A6" s="6" t="s">
        <v>7</v>
      </c>
      <c r="B6" s="7">
        <v>93400</v>
      </c>
      <c r="C6" s="7">
        <v>10560</v>
      </c>
      <c r="D6" s="95"/>
      <c r="E6" s="7">
        <v>22</v>
      </c>
      <c r="F6" s="7">
        <v>31000</v>
      </c>
      <c r="G6" s="8">
        <v>2320</v>
      </c>
      <c r="H6" s="8">
        <v>4043</v>
      </c>
    </row>
    <row r="7" spans="1:8" ht="18.75">
      <c r="A7" s="6" t="s">
        <v>8</v>
      </c>
      <c r="B7" s="7">
        <v>106600</v>
      </c>
      <c r="C7" s="7">
        <v>10560</v>
      </c>
      <c r="D7" s="95"/>
      <c r="E7" s="7">
        <v>19</v>
      </c>
      <c r="F7" s="7">
        <v>31000</v>
      </c>
      <c r="G7" s="8">
        <v>2921</v>
      </c>
      <c r="H7" s="8">
        <v>5617</v>
      </c>
    </row>
    <row r="8" spans="1:8" ht="18.75">
      <c r="A8" s="6" t="s">
        <v>9</v>
      </c>
      <c r="B8" s="7">
        <v>138400</v>
      </c>
      <c r="C8" s="7">
        <v>10560</v>
      </c>
      <c r="D8" s="95"/>
      <c r="E8" s="7">
        <v>15</v>
      </c>
      <c r="F8" s="7">
        <v>31000</v>
      </c>
      <c r="G8" s="8">
        <v>4119</v>
      </c>
      <c r="H8" s="8">
        <v>8428</v>
      </c>
    </row>
    <row r="9" spans="1:8" ht="18.75">
      <c r="A9" s="6" t="s">
        <v>10</v>
      </c>
      <c r="B9" s="7">
        <v>166500</v>
      </c>
      <c r="C9" s="7">
        <v>10560</v>
      </c>
      <c r="D9" s="95"/>
      <c r="E9" s="7">
        <v>13</v>
      </c>
      <c r="F9" s="7">
        <v>31000</v>
      </c>
      <c r="G9" s="8">
        <v>4944</v>
      </c>
      <c r="H9" s="8">
        <v>10114</v>
      </c>
    </row>
    <row r="10" spans="1:8" ht="18.75">
      <c r="A10" s="6" t="s">
        <v>11</v>
      </c>
      <c r="B10" s="7">
        <v>192800</v>
      </c>
      <c r="C10" s="7">
        <v>10560</v>
      </c>
      <c r="D10" s="95"/>
      <c r="E10" s="7">
        <v>12</v>
      </c>
      <c r="F10" s="7">
        <v>31000</v>
      </c>
      <c r="G10" s="8">
        <v>6180</v>
      </c>
      <c r="H10" s="8">
        <v>12642</v>
      </c>
    </row>
    <row r="11" spans="1:8" ht="18.75">
      <c r="A11" s="6" t="s">
        <v>12</v>
      </c>
      <c r="B11" s="7">
        <v>219000</v>
      </c>
      <c r="C11" s="7">
        <v>10560</v>
      </c>
      <c r="D11" s="95"/>
      <c r="E11" s="7">
        <v>11</v>
      </c>
      <c r="F11" s="7">
        <v>31000</v>
      </c>
      <c r="G11" s="8">
        <v>7416</v>
      </c>
      <c r="H11" s="8">
        <v>13823</v>
      </c>
    </row>
    <row r="12" spans="1:8" ht="18.75">
      <c r="A12" s="6" t="s">
        <v>13</v>
      </c>
      <c r="B12" s="7">
        <v>243400</v>
      </c>
      <c r="C12" s="7">
        <v>10560</v>
      </c>
      <c r="D12" s="95"/>
      <c r="E12" s="7">
        <v>11</v>
      </c>
      <c r="F12" s="7">
        <v>31000</v>
      </c>
      <c r="G12" s="8">
        <v>8652</v>
      </c>
      <c r="H12" s="8">
        <v>16128</v>
      </c>
    </row>
    <row r="13" spans="1:8" ht="18.75">
      <c r="A13" s="6" t="s">
        <v>14</v>
      </c>
      <c r="B13" s="7">
        <v>269600</v>
      </c>
      <c r="C13" s="7">
        <v>10560</v>
      </c>
      <c r="D13" s="95"/>
      <c r="E13" s="7">
        <v>11</v>
      </c>
      <c r="F13" s="7">
        <v>31000</v>
      </c>
      <c r="G13" s="8">
        <v>9890</v>
      </c>
      <c r="H13" s="8">
        <v>18432</v>
      </c>
    </row>
    <row r="14" spans="1:8" ht="18.75">
      <c r="A14" s="6" t="s">
        <v>15</v>
      </c>
      <c r="B14" s="7">
        <v>299600</v>
      </c>
      <c r="C14" s="7">
        <v>10560</v>
      </c>
      <c r="D14" s="96"/>
      <c r="E14" s="7">
        <v>11</v>
      </c>
      <c r="F14" s="7">
        <v>31000</v>
      </c>
      <c r="G14" s="8">
        <v>11125</v>
      </c>
      <c r="H14" s="8">
        <v>20735</v>
      </c>
    </row>
  </sheetData>
  <sheetProtection/>
  <mergeCells count="2">
    <mergeCell ref="D4:D14"/>
    <mergeCell ref="A1:H1"/>
  </mergeCells>
  <printOptions/>
  <pageMargins left="0.42" right="0.33" top="1.28" bottom="0.75" header="0.41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元紀</dc:creator>
  <cp:keywords/>
  <dc:description/>
  <cp:lastModifiedBy>佐藤　元紀</cp:lastModifiedBy>
  <cp:lastPrinted>2019-10-07T02:15:52Z</cp:lastPrinted>
  <dcterms:created xsi:type="dcterms:W3CDTF">2016-11-17T04:12:41Z</dcterms:created>
  <dcterms:modified xsi:type="dcterms:W3CDTF">2019-11-21T00:29:59Z</dcterms:modified>
  <cp:category/>
  <cp:version/>
  <cp:contentType/>
  <cp:contentStatus/>
</cp:coreProperties>
</file>